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795" activeTab="0"/>
  </bookViews>
  <sheets>
    <sheet name="Rates after 2.7% reduction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<sst xmlns="http://schemas.openxmlformats.org/spreadsheetml/2006/main" count="99" uniqueCount="99">
  <si>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RN RATE</t>
  </si>
  <si>
    <t>LPN RATE</t>
  </si>
  <si>
    <t>UNITS = HOURS</t>
  </si>
  <si>
    <t>1 = .25</t>
  </si>
  <si>
    <t>2 = .50</t>
  </si>
  <si>
    <t>3 = .75</t>
  </si>
  <si>
    <t>4 = 1.0</t>
  </si>
  <si>
    <t>5 = 1.25</t>
  </si>
  <si>
    <t>6 = 1.50</t>
  </si>
  <si>
    <t>7 = 1.75</t>
  </si>
  <si>
    <t>8 = 2.0</t>
  </si>
  <si>
    <t>9 = 2.25</t>
  </si>
  <si>
    <t>10 = 2.50</t>
  </si>
  <si>
    <t>11 = 2.75</t>
  </si>
  <si>
    <t>12 = 3.0</t>
  </si>
  <si>
    <t>13 = 3.25</t>
  </si>
  <si>
    <t>14 = 3.50</t>
  </si>
  <si>
    <t>15 = 3.75</t>
  </si>
  <si>
    <t>16 = 4.0</t>
  </si>
  <si>
    <t>17 = 4.25</t>
  </si>
  <si>
    <t>18 = 4.50</t>
  </si>
  <si>
    <t>19 = 4.75</t>
  </si>
  <si>
    <t>20 = 5.0</t>
  </si>
  <si>
    <t>22 = 5.50</t>
  </si>
  <si>
    <t>21 = 5.25</t>
  </si>
  <si>
    <t>23 = 5.75</t>
  </si>
  <si>
    <t>24 = 6.0</t>
  </si>
  <si>
    <t>25 = 6.25</t>
  </si>
  <si>
    <t>26 = 6.50</t>
  </si>
  <si>
    <t>27 = 6.75</t>
  </si>
  <si>
    <t>28 = 7.0</t>
  </si>
  <si>
    <t xml:space="preserve">29 = 7.25 </t>
  </si>
  <si>
    <t>30 = 7.50</t>
  </si>
  <si>
    <t>31 = 7.75</t>
  </si>
  <si>
    <t>32 = 8.0</t>
  </si>
  <si>
    <t>33 = 8.25</t>
  </si>
  <si>
    <t>34 = 8.50</t>
  </si>
  <si>
    <t>35 = 8.75</t>
  </si>
  <si>
    <t>36 = 9.0</t>
  </si>
  <si>
    <t>37 = 9.25</t>
  </si>
  <si>
    <t>38 = 9.50</t>
  </si>
  <si>
    <t>39 = 9.75</t>
  </si>
  <si>
    <t>40 = 10.0</t>
  </si>
  <si>
    <t>41 = 10.25</t>
  </si>
  <si>
    <t>42 = 10.50</t>
  </si>
  <si>
    <t>43 = 10.75</t>
  </si>
  <si>
    <t>44 = 11.0</t>
  </si>
  <si>
    <t>45 = 11.25</t>
  </si>
  <si>
    <t>46 = 11.50</t>
  </si>
  <si>
    <t>47 = 11.75</t>
  </si>
  <si>
    <t>48 = 12.0</t>
  </si>
  <si>
    <t>49 = 12.25</t>
  </si>
  <si>
    <t>50 = 12.50</t>
  </si>
  <si>
    <t>51 = 12.75</t>
  </si>
  <si>
    <t>52 = 13.0</t>
  </si>
  <si>
    <t>53 = 13.25</t>
  </si>
  <si>
    <t>54 = 13.50</t>
  </si>
  <si>
    <t>55 = 13.75</t>
  </si>
  <si>
    <t>56 = 14.0</t>
  </si>
  <si>
    <t>57 = 14.25</t>
  </si>
  <si>
    <t>58 = 14.50</t>
  </si>
  <si>
    <t>59 = 14.75</t>
  </si>
  <si>
    <t>60 = 15.0</t>
  </si>
  <si>
    <t>61 = 15.25</t>
  </si>
  <si>
    <t>62 = 15.50</t>
  </si>
  <si>
    <t>63 = 15.75</t>
  </si>
  <si>
    <t>64 = 16.0</t>
  </si>
  <si>
    <t>65 = 16.25</t>
  </si>
  <si>
    <t>66 = 16.50</t>
  </si>
  <si>
    <t>67 = 16.75</t>
  </si>
  <si>
    <t>68 = 17.0</t>
  </si>
  <si>
    <t>69 = 17.25</t>
  </si>
  <si>
    <t>70 = 17.50</t>
  </si>
  <si>
    <t>71 = 17.75</t>
  </si>
  <si>
    <t>72 = 18.0</t>
  </si>
  <si>
    <t>73 = 18.25</t>
  </si>
  <si>
    <t>74 = 18.50</t>
  </si>
  <si>
    <t>75 = 18.75</t>
  </si>
  <si>
    <t>76 = 19.0</t>
  </si>
  <si>
    <t>77 = 19.25</t>
  </si>
  <si>
    <t>78 = 19.50</t>
  </si>
  <si>
    <t>79 = 19.75</t>
  </si>
  <si>
    <t>80 = 20.0</t>
  </si>
  <si>
    <t>81 = 20.25</t>
  </si>
  <si>
    <t>82 = 20.50</t>
  </si>
  <si>
    <t>83 = 20.75</t>
  </si>
  <si>
    <t>84 = 21.0</t>
  </si>
  <si>
    <t>85 = 21.25</t>
  </si>
  <si>
    <t>86 = 21.50</t>
  </si>
  <si>
    <t>87 = 21.75</t>
  </si>
  <si>
    <t>88 = 22.0</t>
  </si>
  <si>
    <t>89 = 22.25</t>
  </si>
  <si>
    <t>90 = 22.50</t>
  </si>
  <si>
    <t>91 = 22.75</t>
  </si>
  <si>
    <t>92 = 23.0</t>
  </si>
  <si>
    <t>93 = 23.25</t>
  </si>
  <si>
    <t>94 = 23.50</t>
  </si>
  <si>
    <t>95 = 23.75</t>
  </si>
  <si>
    <t>96 = 24.0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</si>
</sst>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4" fontId="1" fillId="0" borderId="0" xfId="44" applyFont="1" applyFill="1" applyAlignment="1">
      <alignment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8" sqref="C98"/>
    </sheetView>
  </sheetViews>
  <sheetFormatPr defaultColWidth="9.140625" defaultRowHeight="14.25" customHeight="1"/>
  <cols>
    <col min="1" max="1" width="15.28125" style="0" customWidth="1"/>
    <col min="2" max="3" width="12.7109375" style="7" customWidth="1"/>
    <col min="4" max="4" width="8.8515625" style="0" customWidth="1"/>
    <col min="5" max="16384" width="9.140625" style="2" customWidth="1"/>
  </cols>
  <sheetData>
    <row r="1" spans="1:4" ht="14.25" customHeight="1">
      <c r="A1" s="2"/>
      <c r="B1" s="4">
        <v>45</v>
      </c>
      <c r="C1" s="4">
        <v>37.52</v>
      </c>
      <c r="D1" s="2"/>
    </row>
    <row r="2" spans="1:3" s="3" customFormat="1" ht="14.25" customHeight="1">
      <c r="A2" s="3" t="s">
        <v>2</v>
      </c>
      <c r="B2" s="5" t="s">
        <v>0</v>
      </c>
      <c r="C2" s="5" t="s">
        <v>1</v>
      </c>
    </row>
    <row r="3" spans="1:3" ht="14.25" customHeight="1">
      <c r="A3" t="s">
        <v>3</v>
      </c>
      <c r="B3" s="8">
        <f>B1*0.25</f>
        <v>11.25</v>
      </c>
      <c r="C3" s="8">
        <f>C1*0.25</f>
        <v>9.38</v>
      </c>
    </row>
    <row r="4" spans="1:4" ht="14.25" customHeight="1">
      <c r="A4" s="2" t="s">
        <v>4</v>
      </c>
      <c r="B4" s="6">
        <f>B1*0.5</f>
        <v>22.5</v>
      </c>
      <c r="C4" s="6">
        <f>C1*0.5</f>
        <v>18.76</v>
      </c>
      <c r="D4" s="2"/>
    </row>
    <row r="5" spans="1:3" ht="14.25" customHeight="1">
      <c r="A5" t="s">
        <v>5</v>
      </c>
      <c r="B5" s="7">
        <f>B1*0.75</f>
        <v>33.75</v>
      </c>
      <c r="C5" s="7">
        <f>C1*0.75</f>
        <v>28.14</v>
      </c>
    </row>
    <row r="6" spans="1:4" ht="14.25" customHeight="1">
      <c r="A6" s="2" t="s">
        <v>6</v>
      </c>
      <c r="B6" s="6">
        <f>B1*1</f>
        <v>45</v>
      </c>
      <c r="C6" s="6">
        <f>C1*1</f>
        <v>37.52</v>
      </c>
      <c r="D6" s="2"/>
    </row>
    <row r="7" spans="1:3" ht="14.25" customHeight="1">
      <c r="A7" t="s">
        <v>7</v>
      </c>
      <c r="B7" s="7">
        <f>B1*1.25</f>
        <v>56.25</v>
      </c>
      <c r="C7" s="7">
        <f>C1*1.25</f>
        <v>46.900000000000006</v>
      </c>
    </row>
    <row r="8" spans="1:4" ht="14.25" customHeight="1">
      <c r="A8" s="2" t="s">
        <v>8</v>
      </c>
      <c r="B8" s="6">
        <f>B1*1.5</f>
        <v>67.5</v>
      </c>
      <c r="C8" s="6">
        <f>C1*1.5</f>
        <v>56.28</v>
      </c>
      <c r="D8" s="2"/>
    </row>
    <row r="9" spans="1:3" ht="14.25" customHeight="1">
      <c r="A9" t="s">
        <v>9</v>
      </c>
      <c r="B9" s="7">
        <f>B1*1.75</f>
        <v>78.75</v>
      </c>
      <c r="C9" s="7">
        <f>C1*1.75</f>
        <v>65.66000000000001</v>
      </c>
    </row>
    <row r="10" spans="1:4" ht="14.25" customHeight="1">
      <c r="A10" s="2" t="s">
        <v>10</v>
      </c>
      <c r="B10" s="6">
        <f>B1*2</f>
        <v>90</v>
      </c>
      <c r="C10" s="6">
        <f>C1*2</f>
        <v>75.04</v>
      </c>
      <c r="D10" s="2"/>
    </row>
    <row r="11" spans="1:3" ht="14.25" customHeight="1">
      <c r="A11" t="s">
        <v>11</v>
      </c>
      <c r="B11" s="6">
        <f>B1*2.25</f>
        <v>101.25</v>
      </c>
      <c r="C11" s="6">
        <f>C1*2.25</f>
        <v>84.42</v>
      </c>
    </row>
    <row r="12" spans="1:4" ht="14.25" customHeight="1">
      <c r="A12" s="2" t="s">
        <v>12</v>
      </c>
      <c r="B12" s="6">
        <f>B1*2.5</f>
        <v>112.5</v>
      </c>
      <c r="C12" s="6">
        <f>C1*2.5</f>
        <v>93.80000000000001</v>
      </c>
      <c r="D12" s="2"/>
    </row>
    <row r="13" spans="1:3" ht="14.25" customHeight="1">
      <c r="A13" t="s">
        <v>13</v>
      </c>
      <c r="B13" s="6">
        <f>B1*2.75</f>
        <v>123.75</v>
      </c>
      <c r="C13" s="6">
        <f>C1*2.75</f>
        <v>103.18</v>
      </c>
    </row>
    <row r="14" spans="1:4" ht="14.25" customHeight="1">
      <c r="A14" s="2" t="s">
        <v>14</v>
      </c>
      <c r="B14" s="6">
        <f>B1*3</f>
        <v>135</v>
      </c>
      <c r="C14" s="6">
        <f>C1*3</f>
        <v>112.56</v>
      </c>
      <c r="D14" s="2"/>
    </row>
    <row r="15" spans="1:3" ht="14.25" customHeight="1">
      <c r="A15" t="s">
        <v>15</v>
      </c>
      <c r="B15" s="6">
        <f>B1*3.25</f>
        <v>146.25</v>
      </c>
      <c r="C15" s="6">
        <f>C1*3.25</f>
        <v>121.94000000000001</v>
      </c>
    </row>
    <row r="16" spans="1:4" ht="14.25" customHeight="1">
      <c r="A16" s="2" t="s">
        <v>16</v>
      </c>
      <c r="B16" s="6">
        <f>B1*3.5</f>
        <v>157.5</v>
      </c>
      <c r="C16" s="6">
        <f>C1*3.5</f>
        <v>131.32000000000002</v>
      </c>
      <c r="D16" s="2"/>
    </row>
    <row r="17" spans="1:3" ht="14.25" customHeight="1">
      <c r="A17" t="s">
        <v>17</v>
      </c>
      <c r="B17" s="7">
        <f>B1*3.75</f>
        <v>168.75</v>
      </c>
      <c r="C17" s="7">
        <f>C1*3.75</f>
        <v>140.70000000000002</v>
      </c>
    </row>
    <row r="18" spans="1:4" ht="14.25" customHeight="1">
      <c r="A18" s="2" t="s">
        <v>18</v>
      </c>
      <c r="B18" s="6">
        <f>B1*4</f>
        <v>180</v>
      </c>
      <c r="C18" s="6">
        <f>C1*4</f>
        <v>150.08</v>
      </c>
      <c r="D18" s="2"/>
    </row>
    <row r="19" spans="1:3" ht="14.25" customHeight="1">
      <c r="A19" t="s">
        <v>19</v>
      </c>
      <c r="B19" s="7">
        <f>B1*4.25</f>
        <v>191.25</v>
      </c>
      <c r="C19" s="7">
        <f>C1*4.25</f>
        <v>159.46</v>
      </c>
    </row>
    <row r="20" spans="1:4" ht="14.25" customHeight="1">
      <c r="A20" s="2" t="s">
        <v>20</v>
      </c>
      <c r="B20" s="6">
        <f>B1*4.5</f>
        <v>202.5</v>
      </c>
      <c r="C20" s="6">
        <f>C1*4.5</f>
        <v>168.84</v>
      </c>
      <c r="D20" s="2"/>
    </row>
    <row r="21" spans="1:3" ht="14.25" customHeight="1">
      <c r="A21" t="s">
        <v>21</v>
      </c>
      <c r="B21" s="7">
        <f>B1*4.75</f>
        <v>213.75</v>
      </c>
      <c r="C21" s="7">
        <f>C1*4.75</f>
        <v>178.22000000000003</v>
      </c>
    </row>
    <row r="22" spans="1:4" ht="14.25" customHeight="1">
      <c r="A22" s="2" t="s">
        <v>22</v>
      </c>
      <c r="B22" s="6">
        <f>B1*5</f>
        <v>225</v>
      </c>
      <c r="C22" s="6">
        <f>C1*5</f>
        <v>187.60000000000002</v>
      </c>
      <c r="D22" s="2"/>
    </row>
    <row r="23" spans="1:3" ht="14.25" customHeight="1">
      <c r="A23" t="s">
        <v>24</v>
      </c>
      <c r="B23" s="7">
        <f>B1*5.25</f>
        <v>236.25</v>
      </c>
      <c r="C23" s="7">
        <f>C1*5.25</f>
        <v>196.98000000000002</v>
      </c>
    </row>
    <row r="24" spans="1:4" ht="14.25" customHeight="1">
      <c r="A24" s="2" t="s">
        <v>23</v>
      </c>
      <c r="B24" s="6">
        <f>B1*5.5</f>
        <v>247.5</v>
      </c>
      <c r="C24" s="6">
        <f>C1*5.5</f>
        <v>206.36</v>
      </c>
      <c r="D24" s="2"/>
    </row>
    <row r="25" spans="1:3" ht="14.25" customHeight="1">
      <c r="A25" t="s">
        <v>25</v>
      </c>
      <c r="B25" s="7">
        <f>B1*5.75</f>
        <v>258.75</v>
      </c>
      <c r="C25" s="7">
        <f>C1*5.75</f>
        <v>215.74</v>
      </c>
    </row>
    <row r="26" spans="1:4" ht="14.25" customHeight="1">
      <c r="A26" s="2" t="s">
        <v>26</v>
      </c>
      <c r="B26" s="6">
        <f>B1*6</f>
        <v>270</v>
      </c>
      <c r="C26" s="6">
        <f>C1*6</f>
        <v>225.12</v>
      </c>
      <c r="D26" s="2"/>
    </row>
    <row r="27" spans="1:3" ht="14.25" customHeight="1">
      <c r="A27" t="s">
        <v>27</v>
      </c>
      <c r="B27" s="7">
        <f>B1*6.25</f>
        <v>281.25</v>
      </c>
      <c r="C27" s="7">
        <f>C1*6.25</f>
        <v>234.50000000000003</v>
      </c>
    </row>
    <row r="28" spans="1:4" ht="14.25" customHeight="1">
      <c r="A28" s="2" t="s">
        <v>28</v>
      </c>
      <c r="B28" s="6">
        <f>B1*6.5</f>
        <v>292.5</v>
      </c>
      <c r="C28" s="6">
        <f>C1*6.5</f>
        <v>243.88000000000002</v>
      </c>
      <c r="D28" s="2"/>
    </row>
    <row r="29" spans="1:3" ht="14.25" customHeight="1">
      <c r="A29" t="s">
        <v>29</v>
      </c>
      <c r="B29" s="7">
        <f>B1*6.75</f>
        <v>303.75</v>
      </c>
      <c r="C29" s="7">
        <f>C1*6.75</f>
        <v>253.26000000000002</v>
      </c>
    </row>
    <row r="30" spans="1:4" ht="14.25" customHeight="1">
      <c r="A30" s="2" t="s">
        <v>30</v>
      </c>
      <c r="B30" s="6">
        <f>B1*7</f>
        <v>315</v>
      </c>
      <c r="C30" s="6">
        <f>C1*7</f>
        <v>262.64000000000004</v>
      </c>
      <c r="D30" s="2"/>
    </row>
    <row r="31" spans="1:3" ht="14.25" customHeight="1">
      <c r="A31" t="s">
        <v>31</v>
      </c>
      <c r="B31" s="7">
        <f>B1*7.25</f>
        <v>326.25</v>
      </c>
      <c r="C31" s="7">
        <f>C1*7.25</f>
        <v>272.02000000000004</v>
      </c>
    </row>
    <row r="32" spans="1:4" ht="14.25" customHeight="1">
      <c r="A32" s="2" t="s">
        <v>32</v>
      </c>
      <c r="B32" s="6">
        <f>B1*7.5</f>
        <v>337.5</v>
      </c>
      <c r="C32" s="6">
        <f>C1*7.5</f>
        <v>281.40000000000003</v>
      </c>
      <c r="D32" s="2"/>
    </row>
    <row r="33" spans="1:3" ht="14.25" customHeight="1">
      <c r="A33" t="s">
        <v>33</v>
      </c>
      <c r="B33" s="7">
        <f>B1*7.75</f>
        <v>348.75</v>
      </c>
      <c r="C33" s="7">
        <f>C1*7.75</f>
        <v>290.78000000000003</v>
      </c>
    </row>
    <row r="34" spans="1:4" ht="14.25" customHeight="1">
      <c r="A34" s="2" t="s">
        <v>34</v>
      </c>
      <c r="B34" s="6">
        <f>B1*8</f>
        <v>360</v>
      </c>
      <c r="C34" s="6">
        <f>C1*8</f>
        <v>300.16</v>
      </c>
      <c r="D34" s="2"/>
    </row>
    <row r="35" spans="1:3" ht="14.25" customHeight="1">
      <c r="A35" t="s">
        <v>35</v>
      </c>
      <c r="B35" s="7">
        <f>B1*8.25</f>
        <v>371.25</v>
      </c>
      <c r="C35" s="7">
        <f>C1*8.25</f>
        <v>309.54</v>
      </c>
    </row>
    <row r="36" spans="1:4" ht="14.25" customHeight="1">
      <c r="A36" s="2" t="s">
        <v>36</v>
      </c>
      <c r="B36" s="6">
        <f>B1*8.5</f>
        <v>382.5</v>
      </c>
      <c r="C36" s="6">
        <f>C1*8.5</f>
        <v>318.92</v>
      </c>
      <c r="D36" s="2"/>
    </row>
    <row r="37" spans="1:3" ht="14.25" customHeight="1">
      <c r="A37" t="s">
        <v>37</v>
      </c>
      <c r="B37" s="7">
        <f>B1*8.75</f>
        <v>393.75</v>
      </c>
      <c r="C37" s="7">
        <f>C1*8.75</f>
        <v>328.3</v>
      </c>
    </row>
    <row r="38" spans="1:4" ht="14.25" customHeight="1">
      <c r="A38" s="2" t="s">
        <v>38</v>
      </c>
      <c r="B38" s="6">
        <f>B1*9</f>
        <v>405</v>
      </c>
      <c r="C38" s="6">
        <f>C1*9</f>
        <v>337.68</v>
      </c>
      <c r="D38" s="2"/>
    </row>
    <row r="39" spans="1:3" ht="14.25" customHeight="1">
      <c r="A39" t="s">
        <v>39</v>
      </c>
      <c r="B39" s="7">
        <f>B1*9.25</f>
        <v>416.25</v>
      </c>
      <c r="C39" s="7">
        <f>C1*9.25</f>
        <v>347.06</v>
      </c>
    </row>
    <row r="40" spans="1:4" ht="14.25" customHeight="1">
      <c r="A40" s="2" t="s">
        <v>40</v>
      </c>
      <c r="B40" s="6">
        <f>B1*9.5</f>
        <v>427.5</v>
      </c>
      <c r="C40" s="6">
        <f>C1*9.5</f>
        <v>356.44000000000005</v>
      </c>
      <c r="D40" s="2"/>
    </row>
    <row r="41" spans="1:3" ht="14.25" customHeight="1">
      <c r="A41" t="s">
        <v>41</v>
      </c>
      <c r="B41" s="7">
        <f>B1*9.75</f>
        <v>438.75</v>
      </c>
      <c r="C41" s="7">
        <f>C1*9.75</f>
        <v>365.82000000000005</v>
      </c>
    </row>
    <row r="42" spans="1:4" ht="14.25" customHeight="1">
      <c r="A42" s="2" t="s">
        <v>42</v>
      </c>
      <c r="B42" s="6">
        <f>B1*10</f>
        <v>450</v>
      </c>
      <c r="C42" s="6">
        <f>C1*10</f>
        <v>375.20000000000005</v>
      </c>
      <c r="D42" s="2"/>
    </row>
    <row r="43" spans="1:3" ht="14.25" customHeight="1">
      <c r="A43" t="s">
        <v>43</v>
      </c>
      <c r="B43" s="7">
        <f>B1*10.25</f>
        <v>461.25</v>
      </c>
      <c r="C43" s="7">
        <f>C1*10.25</f>
        <v>384.58000000000004</v>
      </c>
    </row>
    <row r="44" spans="1:4" ht="14.25" customHeight="1">
      <c r="A44" s="2" t="s">
        <v>44</v>
      </c>
      <c r="B44" s="6">
        <f>B1*10.5</f>
        <v>472.5</v>
      </c>
      <c r="C44" s="6">
        <f>C1*10.5</f>
        <v>393.96000000000004</v>
      </c>
      <c r="D44" s="2"/>
    </row>
    <row r="45" spans="1:3" ht="14.25" customHeight="1">
      <c r="A45" t="s">
        <v>45</v>
      </c>
      <c r="B45" s="7">
        <f>B1*10.75</f>
        <v>483.75</v>
      </c>
      <c r="C45" s="7">
        <f>C1*10.75</f>
        <v>403.34000000000003</v>
      </c>
    </row>
    <row r="46" spans="1:4" ht="14.25" customHeight="1">
      <c r="A46" s="2" t="s">
        <v>46</v>
      </c>
      <c r="B46" s="6">
        <f>B1*11</f>
        <v>495</v>
      </c>
      <c r="C46" s="6">
        <f>C1*11</f>
        <v>412.72</v>
      </c>
      <c r="D46" s="2"/>
    </row>
    <row r="47" spans="1:3" ht="14.25" customHeight="1">
      <c r="A47" t="s">
        <v>47</v>
      </c>
      <c r="B47" s="7">
        <f>B1*11.25</f>
        <v>506.25</v>
      </c>
      <c r="C47" s="7">
        <f>C1*11.25</f>
        <v>422.1</v>
      </c>
    </row>
    <row r="48" spans="1:4" ht="14.25" customHeight="1">
      <c r="A48" s="2" t="s">
        <v>48</v>
      </c>
      <c r="B48" s="6">
        <f>B1*11.5</f>
        <v>517.5</v>
      </c>
      <c r="C48" s="6">
        <f>C1*11.5</f>
        <v>431.48</v>
      </c>
      <c r="D48" s="2"/>
    </row>
    <row r="49" spans="1:3" ht="14.25" customHeight="1">
      <c r="A49" t="s">
        <v>49</v>
      </c>
      <c r="B49" s="7">
        <f>B1*11.75</f>
        <v>528.75</v>
      </c>
      <c r="C49" s="7">
        <f>C1*11.75</f>
        <v>440.86</v>
      </c>
    </row>
    <row r="50" spans="1:4" ht="14.25" customHeight="1">
      <c r="A50" s="2" t="s">
        <v>50</v>
      </c>
      <c r="B50" s="6">
        <f>B1*12</f>
        <v>540</v>
      </c>
      <c r="C50" s="6">
        <f>C1*12</f>
        <v>450.24</v>
      </c>
      <c r="D50" s="2"/>
    </row>
    <row r="51" spans="1:3" ht="14.25" customHeight="1">
      <c r="A51" t="s">
        <v>51</v>
      </c>
      <c r="B51" s="7">
        <f>B1*12.25</f>
        <v>551.25</v>
      </c>
      <c r="C51" s="7">
        <f>C1*12.25</f>
        <v>459.62000000000006</v>
      </c>
    </row>
    <row r="52" spans="1:4" ht="14.25" customHeight="1">
      <c r="A52" s="2" t="s">
        <v>52</v>
      </c>
      <c r="B52" s="6">
        <f>B1*12.5</f>
        <v>562.5</v>
      </c>
      <c r="C52" s="6">
        <f>C1*12.5</f>
        <v>469.00000000000006</v>
      </c>
      <c r="D52" s="2"/>
    </row>
    <row r="53" spans="1:3" ht="14.25" customHeight="1">
      <c r="A53" t="s">
        <v>53</v>
      </c>
      <c r="B53" s="7">
        <f>B1*12.75</f>
        <v>573.75</v>
      </c>
      <c r="C53" s="7">
        <f>C1*12.75</f>
        <v>478.38000000000005</v>
      </c>
    </row>
    <row r="54" spans="1:4" ht="14.25" customHeight="1">
      <c r="A54" s="2" t="s">
        <v>54</v>
      </c>
      <c r="B54" s="6">
        <f>B1*13</f>
        <v>585</v>
      </c>
      <c r="C54" s="6">
        <f>C1*13</f>
        <v>487.76000000000005</v>
      </c>
      <c r="D54" s="2"/>
    </row>
    <row r="55" spans="1:3" ht="14.25" customHeight="1">
      <c r="A55" t="s">
        <v>55</v>
      </c>
      <c r="B55" s="7">
        <f>B1*13.25</f>
        <v>596.25</v>
      </c>
      <c r="C55" s="7">
        <f>C1*13.25</f>
        <v>497.14000000000004</v>
      </c>
    </row>
    <row r="56" spans="1:4" ht="14.25" customHeight="1">
      <c r="A56" s="2" t="s">
        <v>56</v>
      </c>
      <c r="B56" s="6">
        <f>B1*13.5</f>
        <v>607.5</v>
      </c>
      <c r="C56" s="6">
        <f>C1*13.5</f>
        <v>506.52000000000004</v>
      </c>
      <c r="D56" s="2"/>
    </row>
    <row r="57" spans="1:3" ht="14.25" customHeight="1">
      <c r="A57" t="s">
        <v>57</v>
      </c>
      <c r="B57" s="7">
        <f>B1*13.75</f>
        <v>618.75</v>
      </c>
      <c r="C57" s="7">
        <f>C1*13.75</f>
        <v>515.9000000000001</v>
      </c>
    </row>
    <row r="58" spans="1:4" ht="14.25" customHeight="1">
      <c r="A58" s="2" t="s">
        <v>58</v>
      </c>
      <c r="B58" s="6">
        <f>B1*14</f>
        <v>630</v>
      </c>
      <c r="C58" s="6">
        <f>C1*14</f>
        <v>525.2800000000001</v>
      </c>
      <c r="D58" s="2"/>
    </row>
    <row r="59" spans="1:3" ht="14.25" customHeight="1">
      <c r="A59" t="s">
        <v>59</v>
      </c>
      <c r="B59" s="7">
        <f>B1*14.25</f>
        <v>641.25</v>
      </c>
      <c r="C59" s="7">
        <f>C1*14.25</f>
        <v>534.6600000000001</v>
      </c>
    </row>
    <row r="60" spans="1:4" ht="14.25" customHeight="1">
      <c r="A60" s="2" t="s">
        <v>60</v>
      </c>
      <c r="B60" s="6">
        <f>B1*14.5</f>
        <v>652.5</v>
      </c>
      <c r="C60" s="6">
        <f>C1*14.5</f>
        <v>544.0400000000001</v>
      </c>
      <c r="D60" s="2"/>
    </row>
    <row r="61" spans="1:3" ht="14.25" customHeight="1">
      <c r="A61" t="s">
        <v>61</v>
      </c>
      <c r="B61" s="7">
        <f>B1*14.75</f>
        <v>663.75</v>
      </c>
      <c r="C61" s="7">
        <f>C1*14.75</f>
        <v>553.4200000000001</v>
      </c>
    </row>
    <row r="62" spans="1:4" ht="14.25" customHeight="1">
      <c r="A62" s="2" t="s">
        <v>62</v>
      </c>
      <c r="B62" s="6">
        <f>B1*15</f>
        <v>675</v>
      </c>
      <c r="C62" s="6">
        <f>C1*15</f>
        <v>562.8000000000001</v>
      </c>
      <c r="D62" s="2"/>
    </row>
    <row r="63" spans="1:3" ht="14.25" customHeight="1">
      <c r="A63" t="s">
        <v>63</v>
      </c>
      <c r="B63" s="7">
        <f>B1*15.25</f>
        <v>686.25</v>
      </c>
      <c r="C63" s="7">
        <f>C1*15.25</f>
        <v>572.1800000000001</v>
      </c>
    </row>
    <row r="64" spans="1:4" ht="14.25" customHeight="1">
      <c r="A64" s="2" t="s">
        <v>64</v>
      </c>
      <c r="B64" s="6">
        <f>B1*15.5</f>
        <v>697.5</v>
      </c>
      <c r="C64" s="6">
        <f>C1*15.5</f>
        <v>581.5600000000001</v>
      </c>
      <c r="D64" s="2"/>
    </row>
    <row r="65" spans="1:3" ht="14.25" customHeight="1">
      <c r="A65" t="s">
        <v>65</v>
      </c>
      <c r="B65" s="7">
        <f>B1*15.75</f>
        <v>708.75</v>
      </c>
      <c r="C65" s="7">
        <f>C1*15.75</f>
        <v>590.94</v>
      </c>
    </row>
    <row r="66" spans="1:4" ht="14.25" customHeight="1">
      <c r="A66" s="2" t="s">
        <v>66</v>
      </c>
      <c r="B66" s="6">
        <f>B1*16</f>
        <v>720</v>
      </c>
      <c r="C66" s="6">
        <f>C1*16</f>
        <v>600.32</v>
      </c>
      <c r="D66" s="2"/>
    </row>
    <row r="67" spans="1:3" ht="14.25" customHeight="1">
      <c r="A67" t="s">
        <v>67</v>
      </c>
      <c r="B67" s="7">
        <f>B1*16.25</f>
        <v>731.25</v>
      </c>
      <c r="C67" s="7">
        <f>C1*16.25</f>
        <v>609.7</v>
      </c>
    </row>
    <row r="68" spans="1:4" ht="14.25" customHeight="1">
      <c r="A68" s="2" t="s">
        <v>68</v>
      </c>
      <c r="B68" s="6">
        <f>B1*16.5</f>
        <v>742.5</v>
      </c>
      <c r="C68" s="6">
        <f>C1*16.5</f>
        <v>619.08</v>
      </c>
      <c r="D68" s="2"/>
    </row>
    <row r="69" spans="1:3" ht="14.25" customHeight="1">
      <c r="A69" t="s">
        <v>69</v>
      </c>
      <c r="B69" s="7">
        <f>B1*16.75</f>
        <v>753.75</v>
      </c>
      <c r="C69" s="7">
        <f>C1*16.75</f>
        <v>628.46</v>
      </c>
    </row>
    <row r="70" spans="1:4" ht="14.25" customHeight="1">
      <c r="A70" s="2" t="s">
        <v>70</v>
      </c>
      <c r="B70" s="6">
        <f>B1*17</f>
        <v>765</v>
      </c>
      <c r="C70" s="6">
        <f>C1*17</f>
        <v>637.84</v>
      </c>
      <c r="D70" s="2"/>
    </row>
    <row r="71" spans="1:3" ht="14.25" customHeight="1">
      <c r="A71" t="s">
        <v>71</v>
      </c>
      <c r="B71" s="7">
        <f>B1*17.25</f>
        <v>776.25</v>
      </c>
      <c r="C71" s="7">
        <f>C1*17.25</f>
        <v>647.22</v>
      </c>
    </row>
    <row r="72" spans="1:4" ht="14.25" customHeight="1">
      <c r="A72" s="2" t="s">
        <v>72</v>
      </c>
      <c r="B72" s="6">
        <f>B1*17.5</f>
        <v>787.5</v>
      </c>
      <c r="C72" s="6">
        <f>C1*17.5</f>
        <v>656.6</v>
      </c>
      <c r="D72" s="2"/>
    </row>
    <row r="73" spans="1:3" ht="14.25" customHeight="1">
      <c r="A73" t="s">
        <v>73</v>
      </c>
      <c r="B73" s="7">
        <f>B1*17.75</f>
        <v>798.75</v>
      </c>
      <c r="C73" s="7">
        <f>C1*17.75</f>
        <v>665.98</v>
      </c>
    </row>
    <row r="74" spans="1:4" ht="14.25" customHeight="1">
      <c r="A74" s="2" t="s">
        <v>74</v>
      </c>
      <c r="B74" s="6">
        <f>B1*18</f>
        <v>810</v>
      </c>
      <c r="C74" s="6">
        <f>C1*18</f>
        <v>675.36</v>
      </c>
      <c r="D74" s="2"/>
    </row>
    <row r="75" spans="1:3" ht="14.25" customHeight="1">
      <c r="A75" t="s">
        <v>75</v>
      </c>
      <c r="B75" s="7">
        <f>B1*18.25</f>
        <v>821.25</v>
      </c>
      <c r="C75" s="7">
        <f>C1*18.25</f>
        <v>684.74</v>
      </c>
    </row>
    <row r="76" spans="1:4" ht="14.25" customHeight="1">
      <c r="A76" s="2" t="s">
        <v>76</v>
      </c>
      <c r="B76" s="6">
        <f>B1*18.5</f>
        <v>832.5</v>
      </c>
      <c r="C76" s="6">
        <f>C1*18.5</f>
        <v>694.12</v>
      </c>
      <c r="D76" s="2"/>
    </row>
    <row r="77" spans="1:3" ht="14.25" customHeight="1">
      <c r="A77" t="s">
        <v>77</v>
      </c>
      <c r="B77" s="7">
        <f>B1*18.75</f>
        <v>843.75</v>
      </c>
      <c r="C77" s="7">
        <f>C1*18.75</f>
        <v>703.5000000000001</v>
      </c>
    </row>
    <row r="78" spans="1:4" ht="14.25" customHeight="1">
      <c r="A78" s="2" t="s">
        <v>78</v>
      </c>
      <c r="B78" s="6">
        <f>B1*19</f>
        <v>855</v>
      </c>
      <c r="C78" s="6">
        <f>C1*19</f>
        <v>712.8800000000001</v>
      </c>
      <c r="D78" s="2"/>
    </row>
    <row r="79" spans="1:3" ht="14.25" customHeight="1">
      <c r="A79" t="s">
        <v>79</v>
      </c>
      <c r="B79" s="7">
        <f>B1*19.25</f>
        <v>866.25</v>
      </c>
      <c r="C79" s="7">
        <f>C1*19.25</f>
        <v>722.2600000000001</v>
      </c>
    </row>
    <row r="80" spans="1:4" ht="14.25" customHeight="1">
      <c r="A80" s="2" t="s">
        <v>80</v>
      </c>
      <c r="B80" s="6">
        <f>B1*19.5</f>
        <v>877.5</v>
      </c>
      <c r="C80" s="6">
        <f>C1*19.5</f>
        <v>731.6400000000001</v>
      </c>
      <c r="D80" s="2"/>
    </row>
    <row r="81" spans="1:3" ht="14.25" customHeight="1">
      <c r="A81" t="s">
        <v>81</v>
      </c>
      <c r="B81" s="7">
        <f>B1*19.75</f>
        <v>888.75</v>
      </c>
      <c r="C81" s="7">
        <f>C1*19.75</f>
        <v>741.0200000000001</v>
      </c>
    </row>
    <row r="82" spans="1:4" ht="14.25" customHeight="1">
      <c r="A82" s="2" t="s">
        <v>82</v>
      </c>
      <c r="B82" s="6">
        <f>B1*20</f>
        <v>900</v>
      </c>
      <c r="C82" s="6">
        <f>C1*20</f>
        <v>750.4000000000001</v>
      </c>
      <c r="D82" s="2"/>
    </row>
    <row r="83" spans="1:4" ht="14.25" customHeight="1">
      <c r="A83" t="s">
        <v>83</v>
      </c>
      <c r="B83" s="7">
        <f>B1*20.25</f>
        <v>911.25</v>
      </c>
      <c r="C83" s="7">
        <f>C1*20.25</f>
        <v>759.7800000000001</v>
      </c>
      <c r="D83" s="1"/>
    </row>
    <row r="84" spans="1:4" ht="14.25" customHeight="1">
      <c r="A84" s="2" t="s">
        <v>84</v>
      </c>
      <c r="B84" s="6">
        <f>B1*20.5</f>
        <v>922.5</v>
      </c>
      <c r="C84" s="6">
        <f>C1*20.5</f>
        <v>769.1600000000001</v>
      </c>
      <c r="D84" s="2"/>
    </row>
    <row r="85" spans="1:4" ht="14.25" customHeight="1">
      <c r="A85" t="s">
        <v>85</v>
      </c>
      <c r="B85" s="7">
        <f>B1*20.75</f>
        <v>933.75</v>
      </c>
      <c r="C85" s="7">
        <f>C1*20.75</f>
        <v>778.5400000000001</v>
      </c>
      <c r="D85" s="1"/>
    </row>
    <row r="86" spans="1:4" ht="14.25" customHeight="1">
      <c r="A86" s="2" t="s">
        <v>86</v>
      </c>
      <c r="B86" s="6">
        <f>B1*21</f>
        <v>945</v>
      </c>
      <c r="C86" s="6">
        <f>C1*21</f>
        <v>787.9200000000001</v>
      </c>
      <c r="D86" s="2"/>
    </row>
    <row r="87" spans="1:3" ht="14.25" customHeight="1">
      <c r="A87" t="s">
        <v>87</v>
      </c>
      <c r="B87" s="7">
        <f>B1*21.25</f>
        <v>956.25</v>
      </c>
      <c r="C87" s="7">
        <f>C1*21.25</f>
        <v>797.3000000000001</v>
      </c>
    </row>
    <row r="88" spans="1:4" ht="14.25" customHeight="1">
      <c r="A88" s="2" t="s">
        <v>88</v>
      </c>
      <c r="B88" s="6">
        <f>B1*21.5</f>
        <v>967.5</v>
      </c>
      <c r="C88" s="6">
        <f>C1*21.5</f>
        <v>806.6800000000001</v>
      </c>
      <c r="D88" s="2"/>
    </row>
    <row r="89" spans="1:3" ht="14.25" customHeight="1">
      <c r="A89" t="s">
        <v>89</v>
      </c>
      <c r="B89" s="7">
        <f>B1*21.75</f>
        <v>978.75</v>
      </c>
      <c r="C89" s="7">
        <f>C1*21.75</f>
        <v>816.0600000000001</v>
      </c>
    </row>
    <row r="90" spans="1:4" ht="14.25" customHeight="1">
      <c r="A90" s="2" t="s">
        <v>90</v>
      </c>
      <c r="B90" s="6">
        <f>B1*22</f>
        <v>990</v>
      </c>
      <c r="C90" s="6">
        <f>C1*22</f>
        <v>825.44</v>
      </c>
      <c r="D90" s="2"/>
    </row>
    <row r="91" spans="1:3" ht="14.25" customHeight="1">
      <c r="A91" t="s">
        <v>91</v>
      </c>
      <c r="B91" s="7">
        <f>B1*22.25</f>
        <v>1001.25</v>
      </c>
      <c r="C91" s="7">
        <f>C1*22.25</f>
        <v>834.82</v>
      </c>
    </row>
    <row r="92" spans="1:4" ht="14.25" customHeight="1">
      <c r="A92" s="2" t="s">
        <v>92</v>
      </c>
      <c r="B92" s="6">
        <f>B1*22.5</f>
        <v>1012.5</v>
      </c>
      <c r="C92" s="6">
        <f>C1*22.5</f>
        <v>844.2</v>
      </c>
      <c r="D92" s="2"/>
    </row>
    <row r="93" spans="1:3" ht="14.25" customHeight="1">
      <c r="A93" t="s">
        <v>93</v>
      </c>
      <c r="B93" s="7">
        <f>B1*22.75</f>
        <v>1023.75</v>
      </c>
      <c r="C93" s="7">
        <f>C1*22.75</f>
        <v>853.58</v>
      </c>
    </row>
    <row r="94" spans="1:4" ht="14.25" customHeight="1">
      <c r="A94" s="2" t="s">
        <v>94</v>
      </c>
      <c r="B94" s="6">
        <f>B1*23</f>
        <v>1035</v>
      </c>
      <c r="C94" s="6">
        <f>C1*23</f>
        <v>862.96</v>
      </c>
      <c r="D94" s="2"/>
    </row>
    <row r="95" spans="1:3" ht="14.25" customHeight="1">
      <c r="A95" t="s">
        <v>95</v>
      </c>
      <c r="B95" s="7">
        <f>B1*23.25</f>
        <v>1046.25</v>
      </c>
      <c r="C95" s="7">
        <f>C1*23.25</f>
        <v>872.34</v>
      </c>
    </row>
    <row r="96" spans="1:4" ht="14.25" customHeight="1">
      <c r="A96" s="2" t="s">
        <v>96</v>
      </c>
      <c r="B96" s="6">
        <f>B1*23.5</f>
        <v>1057.5</v>
      </c>
      <c r="C96" s="6">
        <f>C1*23.5</f>
        <v>881.72</v>
      </c>
      <c r="D96" s="2"/>
    </row>
    <row r="97" spans="1:3" ht="14.25" customHeight="1">
      <c r="A97" t="s">
        <v>97</v>
      </c>
      <c r="B97" s="7">
        <f>B1*23.75</f>
        <v>1068.75</v>
      </c>
      <c r="C97" s="7">
        <f>C1*23.75</f>
        <v>891.1</v>
      </c>
    </row>
    <row r="98" spans="1:4" ht="14.25" customHeight="1">
      <c r="A98" s="2" t="s">
        <v>98</v>
      </c>
      <c r="B98" s="6">
        <f>B1*24</f>
        <v>1080</v>
      </c>
      <c r="C98" s="6">
        <f>C1*24</f>
        <v>900.48</v>
      </c>
      <c r="D98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&amp;C&amp;"Arial,Bold"DAILY MAXIMUM RATES
</oddHeader>
    <oddFooter xml:space="preserve">&amp;LRN = T1002    LPN = T1003  HHA T1004  &amp;CRN respite = T1005 TD&amp;RLPN resp =T1005 TE  HHA resp S5150  </oddFooter>
  </headerFooter>
  <ignoredErrors>
    <ignoredError sqref="B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UIC/DSCC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Brandon</dc:creator>
  <cp:keywords/>
  <dc:description/>
  <cp:lastModifiedBy>Simhauser, Amanda R.</cp:lastModifiedBy>
  <cp:lastPrinted>2014-04-08T16:00:03Z</cp:lastPrinted>
  <dcterms:created xsi:type="dcterms:W3CDTF">2003-08-19T14:52:40Z</dcterms:created>
  <dcterms:modified xsi:type="dcterms:W3CDTF">2020-06-02T16:01:32Z</dcterms:modified>
  <cp:category/>
  <cp:version/>
  <cp:contentType/>
  <cp:contentStatus/>
</cp:coreProperties>
</file>